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G:\Ekonomi-Finans\Treasury\SO\Rapportering\Cover pool hemsidan\2024\Q4\"/>
    </mc:Choice>
  </mc:AlternateContent>
  <xr:revisionPtr revIDLastSave="0" documentId="13_ncr:1_{BA2A43F7-E3AC-464D-8F03-8D2457180CB2}"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L138" i="8"/>
  <c r="L139" i="8" s="1"/>
  <c r="E20" i="8"/>
  <c r="D20" i="8"/>
  <c r="D31" i="8"/>
  <c r="E30" i="8" s="1"/>
  <c r="D36" i="8"/>
  <c r="E35" i="8" s="1"/>
  <c r="K36" i="8"/>
  <c r="L34" i="8" s="1"/>
  <c r="M45" i="8"/>
  <c r="M46" i="8" s="1"/>
  <c r="I53" i="8"/>
  <c r="D54" i="8" s="1"/>
  <c r="D149" i="8"/>
  <c r="E149" i="8"/>
  <c r="D163" i="8"/>
  <c r="E163" i="8"/>
  <c r="M42" i="8" l="1"/>
  <c r="D59" i="8"/>
  <c r="G42" i="8"/>
  <c r="E24" i="8"/>
  <c r="E27" i="8"/>
  <c r="E23" i="8"/>
  <c r="F54" i="8"/>
  <c r="G54" i="8"/>
  <c r="E54" i="8"/>
  <c r="H54" i="8"/>
  <c r="I54" i="8"/>
  <c r="G46" i="8"/>
  <c r="E42" i="8"/>
  <c r="F46" i="8"/>
  <c r="K42" i="8"/>
  <c r="K46" i="8"/>
  <c r="E59" i="8"/>
  <c r="H59" i="8"/>
  <c r="L42" i="8"/>
  <c r="I46"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<sst xmlns="http://schemas.openxmlformats.org/spreadsheetml/2006/main" count="443" uniqueCount="204">
  <si>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</si>
  <si>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</si>
  <si>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</si>
  <si>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</si>
  <si>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</si>
  <si>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</si>
  <si>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</si>
  <si>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</si>
  <si>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</si>
  <si>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</si>
  <si>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</si>
  <si>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</si>
  <si>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</si>
  <si>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</si>
  <si>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</si>
  <si>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</si>
  <si>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</si>
  <si>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</si>
  <si>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</si>
  <si>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</si>
  <si>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</si>
  <si>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</si>
  <si>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</si>
  <si>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</si>
  <si>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</si>
  <si>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</si>
  <si>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</si>
  <si>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</si>
  <si>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</si>
  <si>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</si>
  <si>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</si>
  <si>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</si>
  <si>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</si>
  <si>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</si>
  <si>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</si>
  <si>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</si>
  <si>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</si>
  <si>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</si>
  <si>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</si>
  <si>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</si>
  <si>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</si>
  <si>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</si>
  <si>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</si>
  <si>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</si>
  <si>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</si>
  <si>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</si>
  <si>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</si>
  <si>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</si>
  <si>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</si>
  <si>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</si>
  <si>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</si>
  <si>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</si>
  <si>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</si>
  <si>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</si>
  <si>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</si>
  <si>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</si>
  <si>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</si>
  <si>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</si>
  <si>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</si>
  <si>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</si>
  <si>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</si>
  <si>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</si>
  <si>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</si>
  <si>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</si>
  <si>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</si>
  <si>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</si>
  <si>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</si>
  <si>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</si>
  <si>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</si>
  <si>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</si>
  <si>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</si>
  <si>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</si>
  <si>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</si>
  <si>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</si>
  <si>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</si>
  <si>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</si>
  <si>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</si>
  <si>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</si>
  <si>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</si>
  <si>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</si>
  <si>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</si>
  <si>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</si>
  <si>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</si>
  <si>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</si>
  <si>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</si>
  <si>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</si>
  <si>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</si>
  <si>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</si>
  <si>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</si>
  <si>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</si>
  <si>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</si>
  <si>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</si>
  <si>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</si>
  <si>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</si>
  <si>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</si>
  <si>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</si>
  <si>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</si>
  <si>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</si>
  <si>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</si>
  <si>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</si>
  <si>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</si>
  <si>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</si>
  <si>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</si>
  <si>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</si>
  <si>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</si>
  <si>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</si>
  <si>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</si>
  <si>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</si>
  <si>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</si>
  <si>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</si>
  <si>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</si>
  <si>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</si>
  <si>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</si>
  <si>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</si>
  <si>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</si>
  <si>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</si>
  <si>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</si>
  <si>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</si>
  <si>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</si>
  <si>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</si>
  <si>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</si>
  <si>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</si>
  <si>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</si>
  <si>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</si>
  <si>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</si>
  <si>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</si>
  <si>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</si>
  <si>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</si>
  <si>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</si>
  <si>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</si>
  <si>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</si>
  <si>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</si>
  <si>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</si>
  <si>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</si>
  <si>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</si>
  <si>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</si>
  <si>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</si>
  <si>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</si>
  <si>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</si>
  <si>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</si>
  <si>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</si>
  <si>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</si>
  <si>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</si>
  <si>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</si>
  <si>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</si>
  <si>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</si>
  <si>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</si>
  <si>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</si>
  <si>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</si>
  <si>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</si>
  <si>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</si>
  <si>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SE0007784244</t>
  </si>
  <si>
    <t>SE0009522741</t>
  </si>
  <si>
    <t>SE0011869676</t>
  </si>
  <si>
    <t>SE0011870021</t>
  </si>
  <si>
    <t>SE0012013027</t>
  </si>
  <si>
    <t>Stibor 3M + 0,75%</t>
  </si>
  <si>
    <t>SE0012675973</t>
  </si>
  <si>
    <t>SE0013102415</t>
  </si>
  <si>
    <t>SE0013104296</t>
  </si>
  <si>
    <t>SE0013360088</t>
  </si>
  <si>
    <t>SE0013360237</t>
  </si>
  <si>
    <t>SE0013360583</t>
  </si>
  <si>
    <t>SE0013360617</t>
  </si>
  <si>
    <t>SE0013360666</t>
  </si>
  <si>
    <t>SE0013360682</t>
  </si>
  <si>
    <t>SE0013882685</t>
  </si>
  <si>
    <t>SE0014783148</t>
  </si>
  <si>
    <t>SE0015811088</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</si>
  <si>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</si>
  <si>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</si>
  <si>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</si>
  <si>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</si>
  <si>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</si>
  <si>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</si>
  <si>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</si>
  <si>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</si>
  <si>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</si>
  <si>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</si>
  <si>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</si>
  <si>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</si>
  <si>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</si>
  <si>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</si>
  <si>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</si>
  <si>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</si>
  <si>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SE0012231124</t>
  </si>
  <si>
    <t>SE0015810965</t>
  </si>
  <si>
    <t>SE0013361409</t>
  </si>
  <si>
    <t>SE0013884533</t>
  </si>
  <si>
    <t>Stibor 3M +0,53%</t>
  </si>
  <si>
    <t>A-/stable</t>
  </si>
  <si>
    <t>SE0013361680</t>
  </si>
  <si>
    <t>SE0013361714</t>
  </si>
  <si>
    <t>SE0013884939</t>
  </si>
  <si>
    <t>Stibor 3M +0,375</t>
  </si>
  <si>
    <t>2033-</t>
  </si>
  <si>
    <t>SE0013106531</t>
  </si>
  <si>
    <t>Stibor 3M +0,465</t>
  </si>
  <si>
    <t>SE0013106549</t>
  </si>
  <si>
    <t>Stibor 3M +0,485</t>
  </si>
  <si>
    <t>Stibor 3M +0,365</t>
  </si>
  <si>
    <t>2030-2034</t>
  </si>
  <si>
    <t>2035-2039</t>
  </si>
  <si>
    <t>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</si>
</sst>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145</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45657</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190</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103689</v>
      </c>
      <c r="E17" s="22">
        <v>0</v>
      </c>
      <c r="F17" s="5"/>
      <c r="G17" s="5"/>
      <c r="H17" s="5"/>
      <c r="I17" s="11" t="s">
        <v>36</v>
      </c>
      <c r="J17" s="11"/>
      <c r="K17" s="22">
        <v>105342</v>
      </c>
      <c r="L17" s="5"/>
      <c r="M17" s="5"/>
      <c r="N17" s="5"/>
    </row>
    <row r="18" spans="2:14" x14ac:dyDescent="0.25">
      <c r="B18" s="5"/>
      <c r="C18" s="11" t="s">
        <v>117</v>
      </c>
      <c r="D18" s="22">
        <v>900</v>
      </c>
      <c r="E18" s="22">
        <v>900</v>
      </c>
      <c r="F18" s="5"/>
      <c r="G18" s="5"/>
      <c r="H18" s="5"/>
      <c r="I18" s="11" t="s">
        <v>37</v>
      </c>
      <c r="J18" s="11"/>
      <c r="K18" s="22">
        <v>53659</v>
      </c>
      <c r="L18" s="5"/>
      <c r="M18" s="5"/>
      <c r="N18" s="5"/>
    </row>
    <row r="19" spans="2:14" x14ac:dyDescent="0.25">
      <c r="B19" s="5"/>
      <c r="C19" s="11" t="s">
        <v>24</v>
      </c>
      <c r="D19" s="22">
        <v>0</v>
      </c>
      <c r="E19" s="22">
        <v>0</v>
      </c>
      <c r="F19" s="5"/>
      <c r="G19" s="5"/>
      <c r="H19" s="5"/>
      <c r="I19" s="11" t="s">
        <v>42</v>
      </c>
      <c r="J19" s="11"/>
      <c r="K19" s="22">
        <v>40328</v>
      </c>
      <c r="L19" s="5"/>
      <c r="M19" s="5"/>
      <c r="N19" s="5"/>
    </row>
    <row r="20" spans="2:14" x14ac:dyDescent="0.25">
      <c r="B20" s="5"/>
      <c r="C20" s="20" t="s">
        <v>19</v>
      </c>
      <c r="D20" s="23">
        <f>SUM(D17:D19)</f>
        <v>104589</v>
      </c>
      <c r="E20" s="23">
        <f>SUM(E17:E19)</f>
        <v>900</v>
      </c>
      <c r="F20" s="5"/>
      <c r="G20" s="5"/>
      <c r="H20" s="5"/>
      <c r="I20" s="11" t="s">
        <v>38</v>
      </c>
      <c r="J20" s="11"/>
      <c r="K20" s="22">
        <v>984308</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27920</v>
      </c>
      <c r="E23" s="36">
        <f t="shared" ref="E23:E31" si="0">IF($D$31=0,,(D23/$D$31))</f>
        <v>0.26926674960699787</v>
      </c>
      <c r="F23" s="22">
        <v>843715</v>
      </c>
      <c r="G23" s="5"/>
      <c r="H23" s="5"/>
      <c r="I23" s="11" t="s">
        <v>57</v>
      </c>
      <c r="J23" s="11"/>
      <c r="K23" s="22">
        <v>10500</v>
      </c>
      <c r="L23" s="36">
        <f>IF($K$31=0,,(K23/$K$31))</f>
        <v>0.10126435783930793</v>
      </c>
      <c r="M23" s="5"/>
      <c r="N23" s="5"/>
    </row>
    <row r="24" spans="2:14" x14ac:dyDescent="0.25">
      <c r="B24" s="5"/>
      <c r="C24" s="26" t="s">
        <v>27</v>
      </c>
      <c r="D24" s="22"/>
      <c r="E24" s="36">
        <f t="shared" si="0"/>
        <v>0</v>
      </c>
      <c r="F24" s="22"/>
      <c r="G24" s="5"/>
      <c r="H24" s="5"/>
      <c r="I24" s="11" t="s">
        <v>55</v>
      </c>
      <c r="J24" s="11"/>
      <c r="K24" s="22">
        <v>3419</v>
      </c>
      <c r="L24" s="36">
        <f t="shared" ref="L24:L31" si="1">IF($K$31=0,,(K24/$K$31))</f>
        <v>3.2973603757389884E-2</v>
      </c>
      <c r="M24" s="5"/>
      <c r="N24" s="5"/>
    </row>
    <row r="25" spans="2:14" x14ac:dyDescent="0.25">
      <c r="B25" s="5"/>
      <c r="C25" s="26" t="s">
        <v>28</v>
      </c>
      <c r="D25" s="22"/>
      <c r="E25" s="36">
        <f t="shared" si="0"/>
        <v>0</v>
      </c>
      <c r="F25" s="22"/>
      <c r="G25" s="5"/>
      <c r="H25" s="5"/>
      <c r="I25" s="11" t="s">
        <v>56</v>
      </c>
      <c r="J25" s="11"/>
      <c r="K25" s="22">
        <v>1774</v>
      </c>
      <c r="L25" s="36">
        <f t="shared" si="1"/>
        <v>1.7108854362564978E-2</v>
      </c>
      <c r="M25" s="5"/>
      <c r="N25" s="5"/>
    </row>
    <row r="26" spans="2:14" x14ac:dyDescent="0.25">
      <c r="B26" s="5"/>
      <c r="C26" s="26" t="s">
        <v>54</v>
      </c>
      <c r="D26" s="22"/>
      <c r="E26" s="36">
        <f t="shared" si="0"/>
        <v>0</v>
      </c>
      <c r="F26" s="22"/>
      <c r="G26" s="5"/>
      <c r="H26" s="5"/>
      <c r="I26" s="11" t="s">
        <v>49</v>
      </c>
      <c r="J26" s="11"/>
      <c r="K26" s="22">
        <v>15660</v>
      </c>
      <c r="L26" s="36">
        <f t="shared" si="1"/>
        <v>0.15102855654891068</v>
      </c>
      <c r="M26" s="5"/>
      <c r="N26" s="5"/>
    </row>
    <row r="27" spans="2:14" x14ac:dyDescent="0.25">
      <c r="B27" s="5"/>
      <c r="C27" s="26" t="s">
        <v>137</v>
      </c>
      <c r="D27" s="22">
        <v>27376</v>
      </c>
      <c r="E27" s="36">
        <f t="shared" si="0"/>
        <v>0.26402029144846606</v>
      </c>
      <c r="F27" s="22">
        <v>610245</v>
      </c>
      <c r="G27" s="5"/>
      <c r="H27" s="5"/>
      <c r="I27" s="11" t="s">
        <v>50</v>
      </c>
      <c r="J27" s="11"/>
      <c r="K27" s="22">
        <v>31464</v>
      </c>
      <c r="L27" s="36">
        <f t="shared" si="1"/>
        <v>0.30344588143390333</v>
      </c>
      <c r="M27" s="5"/>
      <c r="N27" s="5"/>
    </row>
    <row r="28" spans="2:14" x14ac:dyDescent="0.25">
      <c r="B28" s="5"/>
      <c r="C28" s="26" t="s">
        <v>138</v>
      </c>
      <c r="D28" s="22">
        <v>48393</v>
      </c>
      <c r="E28" s="36">
        <f t="shared" si="0"/>
        <v>0.46671295894453607</v>
      </c>
      <c r="F28" s="22">
        <v>1766820</v>
      </c>
      <c r="G28" s="5"/>
      <c r="H28" s="5"/>
      <c r="I28" s="11" t="s">
        <v>51</v>
      </c>
      <c r="J28" s="11"/>
      <c r="K28" s="22">
        <v>10561</v>
      </c>
      <c r="L28" s="36">
        <f t="shared" si="1"/>
        <v>0.10185265553723152</v>
      </c>
      <c r="M28" s="5"/>
      <c r="N28" s="5"/>
    </row>
    <row r="29" spans="2:14" x14ac:dyDescent="0.25">
      <c r="B29" s="5"/>
      <c r="C29" s="26" t="s">
        <v>29</v>
      </c>
      <c r="D29" s="22"/>
      <c r="E29" s="36">
        <f t="shared" si="0"/>
        <v>0</v>
      </c>
      <c r="F29" s="22"/>
      <c r="G29" s="5"/>
      <c r="H29" s="5"/>
      <c r="I29" s="11" t="s">
        <v>52</v>
      </c>
      <c r="J29" s="11"/>
      <c r="K29" s="22">
        <v>30311</v>
      </c>
      <c r="L29" s="36">
        <f t="shared" si="1"/>
        <v>0.29232609052069169</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103689</v>
      </c>
      <c r="E31" s="43">
        <f t="shared" si="0"/>
        <v>1</v>
      </c>
      <c r="F31" s="5"/>
      <c r="G31" s="5"/>
      <c r="H31" s="5"/>
      <c r="I31" s="32" t="s">
        <v>40</v>
      </c>
      <c r="J31" s="33"/>
      <c r="K31" s="29">
        <f>SUM(K23:K30)</f>
        <v>103689</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74374</v>
      </c>
      <c r="E34" s="36">
        <f>IF($D$36=0,,(D34/$D$36))</f>
        <v>0.71727955713720837</v>
      </c>
      <c r="F34" s="5"/>
      <c r="G34" s="5"/>
      <c r="H34" s="5"/>
      <c r="I34" s="11" t="s">
        <v>32</v>
      </c>
      <c r="J34" s="11"/>
      <c r="K34" s="22">
        <v>78707</v>
      </c>
      <c r="L34" s="36">
        <f>IF($K$36=0,,(K34/$K$36))</f>
        <v>0.75906798213889615</v>
      </c>
      <c r="M34" s="5"/>
      <c r="N34" s="5"/>
    </row>
    <row r="35" spans="2:14" x14ac:dyDescent="0.25">
      <c r="B35" s="5"/>
      <c r="C35" s="26" t="s">
        <v>9</v>
      </c>
      <c r="D35" s="22">
        <v>29315</v>
      </c>
      <c r="E35" s="36">
        <f t="shared" ref="E35:E36" si="2">IF($D$36=0,,(D35/$D$36))</f>
        <v>0.28272044286279163</v>
      </c>
      <c r="F35" s="5"/>
      <c r="G35" s="5"/>
      <c r="H35" s="5"/>
      <c r="I35" s="30" t="s">
        <v>33</v>
      </c>
      <c r="J35" s="30"/>
      <c r="K35" s="31">
        <v>24982</v>
      </c>
      <c r="L35" s="36">
        <f>IF($K$36=0,,(K35/$K$36))</f>
        <v>0.24093201786110388</v>
      </c>
      <c r="M35" s="5"/>
      <c r="N35" s="5"/>
    </row>
    <row r="36" spans="2:14" x14ac:dyDescent="0.25">
      <c r="B36" s="5"/>
      <c r="C36" s="25" t="s">
        <v>40</v>
      </c>
      <c r="D36" s="29">
        <f>SUM(D34:D35)</f>
        <v>103689</v>
      </c>
      <c r="E36" s="43">
        <f t="shared" si="2"/>
        <v>1</v>
      </c>
      <c r="F36" s="5"/>
      <c r="G36" s="5"/>
      <c r="H36" s="5"/>
      <c r="I36" s="32" t="s">
        <v>40</v>
      </c>
      <c r="J36" s="33"/>
      <c r="K36" s="29">
        <f>SUM(K34:K35)</f>
        <v>103689</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53735</v>
      </c>
      <c r="E41" s="22">
        <v>19101</v>
      </c>
      <c r="F41" s="22">
        <v>14236</v>
      </c>
      <c r="G41" s="22">
        <v>9416</v>
      </c>
      <c r="H41" s="22">
        <v>5130</v>
      </c>
      <c r="I41" s="22">
        <v>1957</v>
      </c>
      <c r="J41" s="22">
        <v>101</v>
      </c>
      <c r="K41" s="22">
        <v>13</v>
      </c>
      <c r="L41" s="22">
        <v>0</v>
      </c>
      <c r="M41" s="29">
        <f>SUM(D41:L41)</f>
        <v>103689</v>
      </c>
      <c r="N41" s="5"/>
    </row>
    <row r="42" spans="2:14" x14ac:dyDescent="0.25">
      <c r="B42" s="5"/>
      <c r="C42" s="11" t="s">
        <v>68</v>
      </c>
      <c r="D42" s="36">
        <f>IF($M$41=0,,(D41/$M$41))</f>
        <v>0.51823240652335345</v>
      </c>
      <c r="E42" s="36">
        <f t="shared" ref="E42:L42" si="4">IF($M$41=0,,(E41/$M$41))</f>
        <v>0.1842143332465353</v>
      </c>
      <c r="F42" s="36">
        <f t="shared" si="4"/>
        <v>0.13729518078098932</v>
      </c>
      <c r="G42" s="36">
        <f t="shared" si="4"/>
        <v>9.0810018420468902E-2</v>
      </c>
      <c r="H42" s="36">
        <f t="shared" si="4"/>
        <v>4.947487197291902E-2</v>
      </c>
      <c r="I42" s="36">
        <f t="shared" si="4"/>
        <v>1.8873747456335774E-2</v>
      </c>
      <c r="J42" s="36">
        <f t="shared" si="4"/>
        <v>9.7406668016858107E-4</v>
      </c>
      <c r="K42" s="36">
        <f t="shared" si="4"/>
        <v>1.2537491922961935E-4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2025</v>
      </c>
      <c r="E44" s="28">
        <v>2026</v>
      </c>
      <c r="F44" s="28">
        <v>2027</v>
      </c>
      <c r="G44" s="28">
        <v>2028</v>
      </c>
      <c r="H44" s="28">
        <v>2029</v>
      </c>
      <c r="I44" s="28">
        <v>2030</v>
      </c>
      <c r="J44" s="28">
        <v>2031</v>
      </c>
      <c r="K44" s="28">
        <v>2032</v>
      </c>
      <c r="L44" s="28" t="s">
        <v>195</v>
      </c>
      <c r="M44" s="28" t="s">
        <v>40</v>
      </c>
      <c r="N44" s="5"/>
    </row>
    <row r="45" spans="2:14" x14ac:dyDescent="0.25">
      <c r="B45" s="5"/>
      <c r="C45" s="11" t="s">
        <v>47</v>
      </c>
      <c r="D45" s="22">
        <v>84691</v>
      </c>
      <c r="E45" s="22">
        <v>9079</v>
      </c>
      <c r="F45" s="22">
        <v>4723</v>
      </c>
      <c r="G45" s="22">
        <v>3118</v>
      </c>
      <c r="H45" s="22">
        <v>1254</v>
      </c>
      <c r="I45" s="22">
        <v>108</v>
      </c>
      <c r="J45" s="22">
        <v>394</v>
      </c>
      <c r="K45" s="22">
        <v>173</v>
      </c>
      <c r="L45" s="22">
        <v>149</v>
      </c>
      <c r="M45" s="29">
        <f>SUM(D45:L45)</f>
        <v>103689</v>
      </c>
      <c r="N45" s="5"/>
    </row>
    <row r="46" spans="2:14" x14ac:dyDescent="0.25">
      <c r="B46" s="5"/>
      <c r="C46" s="11" t="s">
        <v>68</v>
      </c>
      <c r="D46" s="36">
        <f>IF($M$41=0,,(D45/$M$41))</f>
        <v>0.81677902188274554</v>
      </c>
      <c r="E46" s="36">
        <f t="shared" ref="E46:L46" si="5">IF($M$41=0,,(E45/$M$41))</f>
        <v>8.7559914745054923E-2</v>
      </c>
      <c r="F46" s="36">
        <f t="shared" si="5"/>
        <v>4.5549672578576318E-2</v>
      </c>
      <c r="G46" s="36">
        <f t="shared" si="5"/>
        <v>3.0070692165996393E-2</v>
      </c>
      <c r="H46" s="36">
        <f t="shared" si="5"/>
        <v>1.2093857593380204E-2</v>
      </c>
      <c r="I46" s="36">
        <f t="shared" si="5"/>
        <v>1.0415762520614531E-3</v>
      </c>
      <c r="J46" s="36">
        <f t="shared" si="5"/>
        <v>3.7998244751130785E-3</v>
      </c>
      <c r="K46" s="36">
        <f t="shared" si="5"/>
        <v>1.6684508482095496E-3</v>
      </c>
      <c r="L46" s="36">
        <f t="shared" si="5"/>
        <v>1.4369894588625602E-3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13975</v>
      </c>
      <c r="E53" s="22">
        <v>9144</v>
      </c>
      <c r="F53" s="22">
        <v>14479</v>
      </c>
      <c r="G53" s="22">
        <v>23824</v>
      </c>
      <c r="H53" s="22">
        <v>42267</v>
      </c>
      <c r="I53" s="29">
        <f>SUM(D53:H53)</f>
        <v>103689</v>
      </c>
      <c r="J53" s="6"/>
      <c r="K53" s="5"/>
      <c r="L53" s="5"/>
      <c r="M53" s="5"/>
      <c r="N53" s="5"/>
    </row>
    <row r="54" spans="2:14" x14ac:dyDescent="0.25">
      <c r="B54" s="5"/>
      <c r="C54" s="11" t="s">
        <v>68</v>
      </c>
      <c r="D54" s="36">
        <f>IF($I$53=0,,(D53/$I$53))</f>
        <v>0.13477803817184078</v>
      </c>
      <c r="E54" s="36">
        <f t="shared" ref="E54:I54" si="6">IF($I$53=0,,(E53/$I$53))</f>
        <v>8.8186789341203026E-2</v>
      </c>
      <c r="F54" s="36">
        <f t="shared" si="6"/>
        <v>0.13963872734812757</v>
      </c>
      <c r="G54" s="36">
        <f t="shared" si="6"/>
        <v>0.22976400582511164</v>
      </c>
      <c r="H54" s="36">
        <f t="shared" si="6"/>
        <v>0.40763243931371695</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315</v>
      </c>
      <c r="E58" s="22">
        <v>5</v>
      </c>
      <c r="F58" s="22">
        <v>0</v>
      </c>
      <c r="G58" s="22">
        <v>0</v>
      </c>
      <c r="H58" s="29">
        <f>SUM(D58:G58)</f>
        <v>320</v>
      </c>
      <c r="I58" s="5"/>
      <c r="J58" s="5"/>
      <c r="K58" s="5"/>
      <c r="L58" s="5"/>
      <c r="M58" s="5"/>
      <c r="N58" s="5"/>
    </row>
    <row r="59" spans="2:14" x14ac:dyDescent="0.25">
      <c r="B59" s="5"/>
      <c r="C59" s="11" t="s">
        <v>69</v>
      </c>
      <c r="D59" s="44">
        <f>IF($M$41=0,,(D58/$M$41))</f>
        <v>3.0379307351792381E-3</v>
      </c>
      <c r="E59" s="44">
        <f t="shared" ref="E59:G59" si="7">IF($M$41=0,,(E58/$M$41))</f>
        <v>4.8221122780622825E-5</v>
      </c>
      <c r="F59" s="44">
        <f t="shared" si="7"/>
        <v>0</v>
      </c>
      <c r="G59" s="44">
        <f t="shared" si="7"/>
        <v>0</v>
      </c>
      <c r="H59" s="45">
        <f>IF($M$41=0,,(H58/$M$41))</f>
        <v>3.0861518579598608E-3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0.28449999999999998</v>
      </c>
      <c r="E64" s="5"/>
      <c r="F64" s="5"/>
      <c r="G64" s="5"/>
      <c r="H64" s="5"/>
      <c r="I64" s="5"/>
      <c r="J64" s="5"/>
      <c r="K64" s="5"/>
      <c r="L64" s="5"/>
      <c r="M64" s="5"/>
      <c r="N64" s="5"/>
    </row>
    <row r="65" spans="1:14" x14ac:dyDescent="0.25">
      <c r="B65" s="5"/>
      <c r="C65" s="11" t="s">
        <v>86</v>
      </c>
      <c r="D65" s="87">
        <v>0.43669999999999998</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148</v>
      </c>
      <c r="D81" s="22">
        <v>430</v>
      </c>
      <c r="E81" s="11" t="s">
        <v>75</v>
      </c>
      <c r="F81" s="98">
        <v>430</v>
      </c>
      <c r="G81" s="94">
        <v>40602</v>
      </c>
      <c r="H81" s="87">
        <v>0.05</v>
      </c>
      <c r="I81" s="37" t="s">
        <v>9</v>
      </c>
      <c r="J81" s="11" t="s">
        <v>147</v>
      </c>
      <c r="K81" s="94">
        <v>50859</v>
      </c>
      <c r="L81" s="94" t="s">
        <v>181</v>
      </c>
      <c r="M81" s="5"/>
      <c r="N81" s="5"/>
    </row>
    <row r="82" spans="2:14" x14ac:dyDescent="0.25">
      <c r="B82" s="5"/>
      <c r="C82" s="26" t="s">
        <v>149</v>
      </c>
      <c r="D82" s="22">
        <v>230</v>
      </c>
      <c r="E82" s="11" t="s">
        <v>75</v>
      </c>
      <c r="F82" s="98">
        <v>230</v>
      </c>
      <c r="G82" s="94">
        <v>40805</v>
      </c>
      <c r="H82" s="87">
        <v>3.5000000000000003E-2</v>
      </c>
      <c r="I82" s="37" t="s">
        <v>9</v>
      </c>
      <c r="J82" s="11" t="s">
        <v>147</v>
      </c>
      <c r="K82" s="94">
        <v>50859</v>
      </c>
      <c r="L82" s="94" t="s">
        <v>181</v>
      </c>
      <c r="M82" s="5"/>
      <c r="N82" s="5"/>
    </row>
    <row r="83" spans="2:14" x14ac:dyDescent="0.25">
      <c r="B83" s="5"/>
      <c r="C83" s="26" t="s">
        <v>150</v>
      </c>
      <c r="D83" s="22">
        <v>250</v>
      </c>
      <c r="E83" s="11" t="s">
        <v>75</v>
      </c>
      <c r="F83" s="98">
        <v>250</v>
      </c>
      <c r="G83" s="94">
        <v>41113</v>
      </c>
      <c r="H83" s="87">
        <v>3.1600000000000003E-2</v>
      </c>
      <c r="I83" s="37" t="s">
        <v>9</v>
      </c>
      <c r="J83" s="11" t="s">
        <v>147</v>
      </c>
      <c r="K83" s="94">
        <v>52070</v>
      </c>
      <c r="L83" s="94" t="s">
        <v>181</v>
      </c>
      <c r="M83" s="5"/>
      <c r="N83" s="5"/>
    </row>
    <row r="84" spans="2:14" x14ac:dyDescent="0.25">
      <c r="B84" s="5"/>
      <c r="C84" s="26" t="s">
        <v>151</v>
      </c>
      <c r="D84" s="22">
        <v>200</v>
      </c>
      <c r="E84" s="11" t="s">
        <v>75</v>
      </c>
      <c r="F84" s="98">
        <v>200</v>
      </c>
      <c r="G84" s="94">
        <v>42347</v>
      </c>
      <c r="H84" s="87">
        <v>2.1774999999999999E-2</v>
      </c>
      <c r="I84" s="37" t="s">
        <v>9</v>
      </c>
      <c r="J84" s="11" t="s">
        <v>147</v>
      </c>
      <c r="K84" s="94">
        <v>46000</v>
      </c>
      <c r="L84" s="94" t="s">
        <v>181</v>
      </c>
      <c r="M84" s="5"/>
      <c r="N84" s="5"/>
    </row>
    <row r="85" spans="2:14" x14ac:dyDescent="0.25">
      <c r="B85" s="5"/>
      <c r="C85" s="26" t="s">
        <v>152</v>
      </c>
      <c r="D85" s="22">
        <v>500</v>
      </c>
      <c r="E85" s="11" t="s">
        <v>75</v>
      </c>
      <c r="F85" s="98">
        <v>500</v>
      </c>
      <c r="G85" s="94">
        <v>42754</v>
      </c>
      <c r="H85" s="87">
        <v>1.7500000000000002E-2</v>
      </c>
      <c r="I85" s="37" t="s">
        <v>9</v>
      </c>
      <c r="J85" s="11" t="s">
        <v>147</v>
      </c>
      <c r="K85" s="94">
        <v>46406</v>
      </c>
      <c r="L85" s="94" t="s">
        <v>181</v>
      </c>
      <c r="M85" s="5"/>
      <c r="N85" s="5"/>
    </row>
    <row r="86" spans="2:14" x14ac:dyDescent="0.25">
      <c r="B86" s="5"/>
      <c r="C86" s="26" t="s">
        <v>153</v>
      </c>
      <c r="D86" s="22">
        <v>700</v>
      </c>
      <c r="E86" s="11" t="s">
        <v>75</v>
      </c>
      <c r="F86" s="98">
        <v>700</v>
      </c>
      <c r="G86" s="94">
        <v>43528</v>
      </c>
      <c r="H86" s="87">
        <v>9.1999999999999998E-3</v>
      </c>
      <c r="I86" s="37" t="s">
        <v>9</v>
      </c>
      <c r="J86" s="11" t="s">
        <v>147</v>
      </c>
      <c r="K86" s="94">
        <v>45720</v>
      </c>
      <c r="L86" s="94" t="s">
        <v>181</v>
      </c>
      <c r="M86" s="5"/>
      <c r="N86" s="5"/>
    </row>
    <row r="87" spans="2:14" x14ac:dyDescent="0.25">
      <c r="B87" s="5"/>
      <c r="C87" s="26" t="s">
        <v>154</v>
      </c>
      <c r="D87" s="22">
        <v>5500</v>
      </c>
      <c r="E87" s="11" t="s">
        <v>75</v>
      </c>
      <c r="F87" s="98">
        <v>5500</v>
      </c>
      <c r="G87" s="94">
        <v>43787</v>
      </c>
      <c r="H87" s="87">
        <v>6.1500000000000001E-3</v>
      </c>
      <c r="I87" s="37" t="s">
        <v>9</v>
      </c>
      <c r="J87" s="11" t="s">
        <v>147</v>
      </c>
      <c r="K87" s="94">
        <v>45979</v>
      </c>
      <c r="L87" s="94" t="s">
        <v>181</v>
      </c>
      <c r="M87" s="5"/>
      <c r="N87" s="5"/>
    </row>
    <row r="88" spans="2:14" x14ac:dyDescent="0.25">
      <c r="B88" s="5"/>
      <c r="C88" s="26" t="s">
        <v>155</v>
      </c>
      <c r="D88" s="22">
        <v>550</v>
      </c>
      <c r="E88" s="11" t="s">
        <v>75</v>
      </c>
      <c r="F88" s="98">
        <v>550</v>
      </c>
      <c r="G88" s="94">
        <v>43507</v>
      </c>
      <c r="H88" s="87">
        <v>1.2274999999999999E-2</v>
      </c>
      <c r="I88" s="37" t="s">
        <v>9</v>
      </c>
      <c r="J88" s="11" t="s">
        <v>147</v>
      </c>
      <c r="K88" s="94">
        <v>46064</v>
      </c>
      <c r="L88" s="94" t="s">
        <v>181</v>
      </c>
      <c r="M88" s="5"/>
      <c r="N88" s="5"/>
    </row>
    <row r="89" spans="2:14" x14ac:dyDescent="0.25">
      <c r="B89" s="5"/>
      <c r="C89" s="26" t="s">
        <v>185</v>
      </c>
      <c r="D89" s="22">
        <v>300</v>
      </c>
      <c r="E89" s="11" t="s">
        <v>75</v>
      </c>
      <c r="F89" s="98">
        <v>300</v>
      </c>
      <c r="G89" s="94">
        <v>43501</v>
      </c>
      <c r="H89" s="87" t="s">
        <v>156</v>
      </c>
      <c r="I89" s="37" t="s">
        <v>31</v>
      </c>
      <c r="J89" s="11" t="s">
        <v>147</v>
      </c>
      <c r="K89" s="94">
        <v>46058</v>
      </c>
      <c r="L89" s="94" t="s">
        <v>181</v>
      </c>
      <c r="M89" s="5"/>
      <c r="N89" s="5"/>
    </row>
    <row r="90" spans="2:14" x14ac:dyDescent="0.25">
      <c r="B90" s="5"/>
      <c r="C90" s="26" t="s">
        <v>157</v>
      </c>
      <c r="D90" s="22">
        <v>4048</v>
      </c>
      <c r="E90" s="11" t="s">
        <v>75</v>
      </c>
      <c r="F90" s="98">
        <v>4048</v>
      </c>
      <c r="G90" s="94">
        <v>43816</v>
      </c>
      <c r="H90" s="87" t="s">
        <v>146</v>
      </c>
      <c r="I90" s="37" t="s">
        <v>31</v>
      </c>
      <c r="J90" s="11" t="s">
        <v>147</v>
      </c>
      <c r="K90" s="94">
        <v>45733</v>
      </c>
      <c r="L90" s="94" t="s">
        <v>181</v>
      </c>
      <c r="M90" s="5"/>
      <c r="N90" s="5"/>
    </row>
    <row r="91" spans="2:14" x14ac:dyDescent="0.25">
      <c r="B91" s="5"/>
      <c r="C91" s="26" t="s">
        <v>158</v>
      </c>
      <c r="D91" s="22">
        <v>3300</v>
      </c>
      <c r="E91" s="11" t="s">
        <v>75</v>
      </c>
      <c r="F91" s="98">
        <v>3300</v>
      </c>
      <c r="G91" s="94">
        <v>44428</v>
      </c>
      <c r="H91" s="87" t="s">
        <v>146</v>
      </c>
      <c r="I91" s="37" t="s">
        <v>31</v>
      </c>
      <c r="J91" s="11" t="s">
        <v>147</v>
      </c>
      <c r="K91" s="94">
        <v>46295</v>
      </c>
      <c r="L91" s="94" t="s">
        <v>181</v>
      </c>
      <c r="M91" s="5"/>
      <c r="N91" s="5"/>
    </row>
    <row r="92" spans="2:14" x14ac:dyDescent="0.25">
      <c r="B92" s="5"/>
      <c r="C92" s="26" t="s">
        <v>159</v>
      </c>
      <c r="D92" s="22">
        <v>7000</v>
      </c>
      <c r="E92" s="11" t="s">
        <v>75</v>
      </c>
      <c r="F92" s="98">
        <v>7000</v>
      </c>
      <c r="G92" s="94">
        <v>44180</v>
      </c>
      <c r="H92" s="87" t="s">
        <v>146</v>
      </c>
      <c r="I92" s="37" t="s">
        <v>31</v>
      </c>
      <c r="J92" s="11" t="s">
        <v>147</v>
      </c>
      <c r="K92" s="94">
        <v>46188</v>
      </c>
      <c r="L92" s="94" t="s">
        <v>181</v>
      </c>
      <c r="M92" s="5"/>
      <c r="N92" s="5"/>
    </row>
    <row r="93" spans="2:14" x14ac:dyDescent="0.25">
      <c r="B93" s="5"/>
      <c r="C93" s="26" t="s">
        <v>196</v>
      </c>
      <c r="D93" s="22">
        <v>3000</v>
      </c>
      <c r="E93" s="11" t="s">
        <v>75</v>
      </c>
      <c r="F93" s="98">
        <v>3000</v>
      </c>
      <c r="G93" s="94">
        <v>45630</v>
      </c>
      <c r="H93" s="87" t="s">
        <v>197</v>
      </c>
      <c r="I93" s="37" t="s">
        <v>31</v>
      </c>
      <c r="J93" s="11" t="s">
        <v>184</v>
      </c>
      <c r="K93" s="94">
        <v>47365</v>
      </c>
      <c r="L93" s="94" t="s">
        <v>181</v>
      </c>
      <c r="M93" s="5"/>
      <c r="N93" s="5"/>
    </row>
    <row r="94" spans="2:14" x14ac:dyDescent="0.25">
      <c r="B94" s="5"/>
      <c r="C94" s="26" t="s">
        <v>198</v>
      </c>
      <c r="D94" s="22">
        <v>1200</v>
      </c>
      <c r="E94" s="11" t="s">
        <v>75</v>
      </c>
      <c r="F94" s="98">
        <v>1200</v>
      </c>
      <c r="G94" s="94">
        <v>45653</v>
      </c>
      <c r="H94" s="87" t="s">
        <v>199</v>
      </c>
      <c r="I94" s="37" t="s">
        <v>31</v>
      </c>
      <c r="J94" s="11" t="s">
        <v>184</v>
      </c>
      <c r="K94" s="94">
        <v>47462</v>
      </c>
      <c r="L94" s="94" t="s">
        <v>181</v>
      </c>
      <c r="M94" s="5"/>
      <c r="N94" s="5"/>
    </row>
    <row r="95" spans="2:14" x14ac:dyDescent="0.25">
      <c r="B95" s="5"/>
      <c r="C95" s="26" t="s">
        <v>160</v>
      </c>
      <c r="D95" s="22">
        <v>400</v>
      </c>
      <c r="E95" s="11" t="s">
        <v>75</v>
      </c>
      <c r="F95" s="98">
        <v>400</v>
      </c>
      <c r="G95" s="94">
        <v>44243</v>
      </c>
      <c r="H95" s="87">
        <v>7.4999999999999997E-3</v>
      </c>
      <c r="I95" s="37" t="s">
        <v>9</v>
      </c>
      <c r="J95" s="11" t="s">
        <v>147</v>
      </c>
      <c r="K95" s="94">
        <v>48626</v>
      </c>
      <c r="L95" s="94" t="s">
        <v>181</v>
      </c>
      <c r="M95" s="5"/>
      <c r="N95" s="5"/>
    </row>
    <row r="96" spans="2:14" x14ac:dyDescent="0.25">
      <c r="B96" s="5"/>
      <c r="C96" s="26" t="s">
        <v>161</v>
      </c>
      <c r="D96" s="22">
        <v>3000</v>
      </c>
      <c r="E96" s="11" t="s">
        <v>75</v>
      </c>
      <c r="F96" s="98">
        <v>3000</v>
      </c>
      <c r="G96" s="94">
        <v>44334</v>
      </c>
      <c r="H96" s="87">
        <v>4.2500000000000003E-3</v>
      </c>
      <c r="I96" s="37" t="s">
        <v>9</v>
      </c>
      <c r="J96" s="11" t="s">
        <v>147</v>
      </c>
      <c r="K96" s="94">
        <v>46099</v>
      </c>
      <c r="L96" s="94" t="s">
        <v>181</v>
      </c>
      <c r="M96" s="5"/>
      <c r="N96" s="5"/>
    </row>
    <row r="97" spans="2:14" x14ac:dyDescent="0.25">
      <c r="B97" s="5"/>
      <c r="C97" s="26" t="s">
        <v>162</v>
      </c>
      <c r="D97" s="22">
        <v>300</v>
      </c>
      <c r="E97" s="11" t="s">
        <v>75</v>
      </c>
      <c r="F97" s="98">
        <v>300</v>
      </c>
      <c r="G97" s="94">
        <v>44581</v>
      </c>
      <c r="H97" s="87">
        <v>1.6799999999999999E-2</v>
      </c>
      <c r="I97" s="37" t="s">
        <v>9</v>
      </c>
      <c r="J97" s="11" t="s">
        <v>147</v>
      </c>
      <c r="K97" s="94">
        <v>51886</v>
      </c>
      <c r="L97" s="94" t="s">
        <v>181</v>
      </c>
      <c r="M97" s="5"/>
      <c r="N97" s="5"/>
    </row>
    <row r="98" spans="2:14" x14ac:dyDescent="0.25">
      <c r="B98" s="5"/>
      <c r="C98" s="26" t="s">
        <v>163</v>
      </c>
      <c r="D98" s="22">
        <v>3000</v>
      </c>
      <c r="E98" s="11" t="s">
        <v>75</v>
      </c>
      <c r="F98" s="98">
        <v>3000</v>
      </c>
      <c r="G98" s="94">
        <v>44599</v>
      </c>
      <c r="H98" s="87">
        <v>0.01</v>
      </c>
      <c r="I98" s="37" t="s">
        <v>9</v>
      </c>
      <c r="J98" s="11" t="s">
        <v>147</v>
      </c>
      <c r="K98" s="94">
        <v>46514</v>
      </c>
      <c r="L98" s="94" t="s">
        <v>181</v>
      </c>
      <c r="M98" s="5"/>
      <c r="N98" s="5"/>
    </row>
    <row r="99" spans="2:14" x14ac:dyDescent="0.25">
      <c r="B99" s="5"/>
      <c r="C99" s="26" t="s">
        <v>164</v>
      </c>
      <c r="D99" s="22">
        <v>400</v>
      </c>
      <c r="E99" s="11" t="s">
        <v>75</v>
      </c>
      <c r="F99" s="98">
        <v>400</v>
      </c>
      <c r="G99" s="94">
        <v>44617</v>
      </c>
      <c r="H99" s="87">
        <v>1.8149999999999999E-2</v>
      </c>
      <c r="I99" s="37" t="s">
        <v>9</v>
      </c>
      <c r="J99" s="11" t="s">
        <v>147</v>
      </c>
      <c r="K99" s="94">
        <v>51557</v>
      </c>
      <c r="L99" s="94" t="s">
        <v>181</v>
      </c>
      <c r="M99" s="5"/>
      <c r="N99" s="5"/>
    </row>
    <row r="100" spans="2:14" x14ac:dyDescent="0.25">
      <c r="B100" s="5"/>
      <c r="C100" s="26" t="s">
        <v>165</v>
      </c>
      <c r="D100" s="22">
        <v>500</v>
      </c>
      <c r="E100" s="11" t="s">
        <v>75</v>
      </c>
      <c r="F100" s="98">
        <v>500</v>
      </c>
      <c r="G100" s="94">
        <v>44620</v>
      </c>
      <c r="H100" s="87" t="s">
        <v>146</v>
      </c>
      <c r="I100" s="37" t="s">
        <v>31</v>
      </c>
      <c r="J100" s="11" t="s">
        <v>147</v>
      </c>
      <c r="K100" s="94">
        <v>46371</v>
      </c>
      <c r="L100" s="94" t="s">
        <v>181</v>
      </c>
      <c r="M100" s="5"/>
      <c r="N100" s="5"/>
    </row>
    <row r="101" spans="2:14" x14ac:dyDescent="0.25">
      <c r="B101" s="5"/>
      <c r="C101" s="26" t="s">
        <v>182</v>
      </c>
      <c r="D101" s="22">
        <v>3000</v>
      </c>
      <c r="E101" s="11" t="s">
        <v>75</v>
      </c>
      <c r="F101" s="98">
        <v>3000</v>
      </c>
      <c r="G101" s="94">
        <v>44967</v>
      </c>
      <c r="H101" s="87" t="s">
        <v>183</v>
      </c>
      <c r="I101" s="37" t="s">
        <v>31</v>
      </c>
      <c r="J101" s="11" t="s">
        <v>184</v>
      </c>
      <c r="K101" s="94">
        <v>46762</v>
      </c>
      <c r="L101" s="94">
        <v>47128</v>
      </c>
      <c r="M101" s="5"/>
      <c r="N101" s="5"/>
    </row>
    <row r="102" spans="2:14" x14ac:dyDescent="0.25">
      <c r="B102" s="5"/>
      <c r="C102" s="26" t="s">
        <v>187</v>
      </c>
      <c r="D102" s="22">
        <v>3000</v>
      </c>
      <c r="E102" s="11" t="s">
        <v>75</v>
      </c>
      <c r="F102" s="98">
        <v>3000</v>
      </c>
      <c r="G102" s="94">
        <v>45362</v>
      </c>
      <c r="H102" s="87">
        <v>3.2500000000000001E-2</v>
      </c>
      <c r="I102" s="37" t="s">
        <v>9</v>
      </c>
      <c r="J102" s="11" t="s">
        <v>184</v>
      </c>
      <c r="K102" s="94">
        <v>46969</v>
      </c>
      <c r="L102" s="94">
        <v>47334</v>
      </c>
      <c r="M102" s="5"/>
      <c r="N102" s="5"/>
    </row>
    <row r="103" spans="2:14" x14ac:dyDescent="0.25">
      <c r="B103" s="5"/>
      <c r="C103" s="26" t="s">
        <v>191</v>
      </c>
      <c r="D103" s="22">
        <v>300</v>
      </c>
      <c r="E103" s="11" t="s">
        <v>75</v>
      </c>
      <c r="F103" s="98">
        <v>300</v>
      </c>
      <c r="G103" s="94">
        <v>45455</v>
      </c>
      <c r="H103" s="87">
        <v>3.3279999999999997E-2</v>
      </c>
      <c r="I103" s="37" t="s">
        <v>9</v>
      </c>
      <c r="J103" s="11" t="s">
        <v>184</v>
      </c>
      <c r="K103" s="94">
        <v>49107</v>
      </c>
      <c r="L103" s="94">
        <v>49472</v>
      </c>
      <c r="M103" s="5"/>
      <c r="N103" s="5"/>
    </row>
    <row r="104" spans="2:14" x14ac:dyDescent="0.25">
      <c r="B104" s="5"/>
      <c r="C104" s="26" t="s">
        <v>192</v>
      </c>
      <c r="D104" s="22">
        <v>3000</v>
      </c>
      <c r="E104" s="11" t="s">
        <v>75</v>
      </c>
      <c r="F104" s="98">
        <v>3000</v>
      </c>
      <c r="G104" s="94">
        <v>45462</v>
      </c>
      <c r="H104" s="87" t="s">
        <v>200</v>
      </c>
      <c r="I104" s="37" t="s">
        <v>31</v>
      </c>
      <c r="J104" s="11" t="s">
        <v>184</v>
      </c>
      <c r="K104" s="94">
        <v>47168</v>
      </c>
      <c r="L104" s="94">
        <v>47533</v>
      </c>
      <c r="M104" s="5"/>
      <c r="N104" s="5"/>
    </row>
    <row r="105" spans="2:14" x14ac:dyDescent="0.25">
      <c r="B105" s="5"/>
      <c r="C105" s="26" t="s">
        <v>166</v>
      </c>
      <c r="D105" s="22">
        <v>3150</v>
      </c>
      <c r="E105" s="11" t="s">
        <v>75</v>
      </c>
      <c r="F105" s="98">
        <v>3150</v>
      </c>
      <c r="G105" s="94">
        <v>44126</v>
      </c>
      <c r="H105" s="87" t="s">
        <v>156</v>
      </c>
      <c r="I105" s="37" t="s">
        <v>31</v>
      </c>
      <c r="J105" s="11" t="s">
        <v>147</v>
      </c>
      <c r="K105" s="94">
        <v>45891</v>
      </c>
      <c r="L105" s="94" t="s">
        <v>181</v>
      </c>
      <c r="M105" s="5"/>
      <c r="N105" s="5"/>
    </row>
    <row r="106" spans="2:14" x14ac:dyDescent="0.25">
      <c r="B106" s="5"/>
      <c r="C106" s="26" t="s">
        <v>188</v>
      </c>
      <c r="D106" s="22">
        <v>6100</v>
      </c>
      <c r="E106" s="11" t="s">
        <v>75</v>
      </c>
      <c r="F106" s="98">
        <v>6100</v>
      </c>
      <c r="G106" s="94">
        <v>45301</v>
      </c>
      <c r="H106" s="87" t="s">
        <v>189</v>
      </c>
      <c r="I106" s="37" t="s">
        <v>31</v>
      </c>
      <c r="J106" s="11" t="s">
        <v>184</v>
      </c>
      <c r="K106" s="94">
        <v>47067</v>
      </c>
      <c r="L106" s="94">
        <v>47432</v>
      </c>
      <c r="M106" s="5"/>
      <c r="N106" s="5"/>
    </row>
    <row r="107" spans="2:14" x14ac:dyDescent="0.25">
      <c r="B107" s="5"/>
      <c r="C107" s="26" t="s">
        <v>193</v>
      </c>
      <c r="D107" s="22">
        <v>6200</v>
      </c>
      <c r="E107" s="11" t="s">
        <v>75</v>
      </c>
      <c r="F107" s="98">
        <v>6200</v>
      </c>
      <c r="G107" s="94">
        <v>45512</v>
      </c>
      <c r="H107" s="87" t="s">
        <v>194</v>
      </c>
      <c r="I107" s="37" t="s">
        <v>31</v>
      </c>
      <c r="J107" s="11" t="s">
        <v>184</v>
      </c>
      <c r="K107" s="94">
        <v>47262</v>
      </c>
      <c r="L107" s="94">
        <v>47627</v>
      </c>
      <c r="M107" s="5"/>
      <c r="N107" s="5"/>
    </row>
    <row r="108" spans="2:14" x14ac:dyDescent="0.25">
      <c r="B108" s="5"/>
      <c r="C108" s="26" t="s">
        <v>167</v>
      </c>
      <c r="D108" s="22">
        <v>6250</v>
      </c>
      <c r="E108" s="11" t="s">
        <v>75</v>
      </c>
      <c r="F108" s="98">
        <v>6250</v>
      </c>
      <c r="G108" s="94">
        <v>44407</v>
      </c>
      <c r="H108" s="87">
        <v>4.4250000000000001E-3</v>
      </c>
      <c r="I108" s="37" t="s">
        <v>9</v>
      </c>
      <c r="J108" s="11" t="s">
        <v>147</v>
      </c>
      <c r="K108" s="94">
        <v>46419</v>
      </c>
      <c r="L108" s="94" t="s">
        <v>181</v>
      </c>
      <c r="M108" s="5"/>
      <c r="N108" s="5"/>
    </row>
    <row r="109" spans="2:14" x14ac:dyDescent="0.25">
      <c r="B109" s="5"/>
      <c r="C109" s="26" t="s">
        <v>186</v>
      </c>
      <c r="D109" s="22">
        <v>6000</v>
      </c>
      <c r="E109" s="11" t="s">
        <v>75</v>
      </c>
      <c r="F109" s="98">
        <v>6000</v>
      </c>
      <c r="G109" s="94">
        <v>45041</v>
      </c>
      <c r="H109" s="87">
        <v>3.5999999999999997E-2</v>
      </c>
      <c r="I109" s="37" t="s">
        <v>9</v>
      </c>
      <c r="J109" s="11" t="s">
        <v>184</v>
      </c>
      <c r="K109" s="94">
        <v>46868</v>
      </c>
      <c r="L109" s="94">
        <v>47233</v>
      </c>
      <c r="M109" s="5"/>
      <c r="N109" s="5"/>
    </row>
    <row r="110" spans="2:14" x14ac:dyDescent="0.25">
      <c r="B110" s="5"/>
      <c r="C110" s="26" t="s">
        <v>168</v>
      </c>
      <c r="D110" s="22">
        <v>100</v>
      </c>
      <c r="E110" s="11" t="s">
        <v>75</v>
      </c>
      <c r="F110" s="98">
        <v>100</v>
      </c>
      <c r="G110" s="94">
        <v>44579</v>
      </c>
      <c r="H110" s="87">
        <v>1.35E-2</v>
      </c>
      <c r="I110" s="37" t="s">
        <v>9</v>
      </c>
      <c r="J110" s="11" t="s">
        <v>147</v>
      </c>
      <c r="K110" s="94">
        <v>47501</v>
      </c>
      <c r="L110" s="94" t="s">
        <v>181</v>
      </c>
      <c r="M110" s="5"/>
      <c r="N110" s="5"/>
    </row>
    <row r="111" spans="2:14" x14ac:dyDescent="0.25">
      <c r="B111" s="5"/>
      <c r="C111" s="26" t="s">
        <v>169</v>
      </c>
      <c r="D111" s="22">
        <v>7000</v>
      </c>
      <c r="E111" s="11" t="s">
        <v>75</v>
      </c>
      <c r="F111" s="98">
        <v>7000</v>
      </c>
      <c r="G111" s="94">
        <v>44601</v>
      </c>
      <c r="H111" s="87" t="s">
        <v>146</v>
      </c>
      <c r="I111" s="37" t="s">
        <v>31</v>
      </c>
      <c r="J111" s="11" t="s">
        <v>147</v>
      </c>
      <c r="K111" s="94">
        <v>46614</v>
      </c>
      <c r="L111" s="94" t="s">
        <v>181</v>
      </c>
      <c r="M111" s="5"/>
      <c r="N111" s="5"/>
    </row>
    <row r="112" spans="2:14" x14ac:dyDescent="0.25">
      <c r="B112" s="5"/>
      <c r="C112" s="26" t="s">
        <v>170</v>
      </c>
      <c r="D112" s="22">
        <v>13</v>
      </c>
      <c r="E112" s="11" t="s">
        <v>76</v>
      </c>
      <c r="F112" s="98">
        <v>127</v>
      </c>
      <c r="G112" s="94">
        <v>40283</v>
      </c>
      <c r="H112" s="87">
        <v>4.1700000000000001E-2</v>
      </c>
      <c r="I112" s="37" t="s">
        <v>9</v>
      </c>
      <c r="J112" s="11" t="s">
        <v>147</v>
      </c>
      <c r="K112" s="94">
        <v>46127</v>
      </c>
      <c r="L112" s="94" t="s">
        <v>181</v>
      </c>
      <c r="M112" s="5"/>
      <c r="N112" s="5"/>
    </row>
    <row r="113" spans="2:14" x14ac:dyDescent="0.25">
      <c r="B113" s="5"/>
      <c r="C113" s="26" t="s">
        <v>171</v>
      </c>
      <c r="D113" s="22">
        <v>10</v>
      </c>
      <c r="E113" s="11" t="s">
        <v>76</v>
      </c>
      <c r="F113" s="98">
        <v>110</v>
      </c>
      <c r="G113" s="94">
        <v>39996</v>
      </c>
      <c r="H113" s="87">
        <v>5.1400000000000001E-2</v>
      </c>
      <c r="I113" s="37" t="s">
        <v>9</v>
      </c>
      <c r="J113" s="11" t="s">
        <v>147</v>
      </c>
      <c r="K113" s="94">
        <v>47301</v>
      </c>
      <c r="L113" s="94" t="s">
        <v>181</v>
      </c>
      <c r="M113" s="5"/>
      <c r="N113" s="5"/>
    </row>
    <row r="114" spans="2:14" x14ac:dyDescent="0.25">
      <c r="B114" s="5"/>
      <c r="C114" s="26" t="s">
        <v>172</v>
      </c>
      <c r="D114" s="22">
        <v>20</v>
      </c>
      <c r="E114" s="11" t="s">
        <v>76</v>
      </c>
      <c r="F114" s="98">
        <v>207</v>
      </c>
      <c r="G114" s="94">
        <v>40031</v>
      </c>
      <c r="H114" s="87">
        <v>4.9000000000000002E-2</v>
      </c>
      <c r="I114" s="37" t="s">
        <v>9</v>
      </c>
      <c r="J114" s="11" t="s">
        <v>147</v>
      </c>
      <c r="K114" s="94">
        <v>47336</v>
      </c>
      <c r="L114" s="94" t="s">
        <v>181</v>
      </c>
      <c r="M114" s="5"/>
      <c r="N114" s="5"/>
    </row>
    <row r="115" spans="2:14" x14ac:dyDescent="0.25">
      <c r="B115" s="5"/>
      <c r="C115" s="26" t="s">
        <v>173</v>
      </c>
      <c r="D115" s="22">
        <v>28</v>
      </c>
      <c r="E115" s="11" t="s">
        <v>76</v>
      </c>
      <c r="F115" s="98">
        <v>285</v>
      </c>
      <c r="G115" s="94">
        <v>40059</v>
      </c>
      <c r="H115" s="87">
        <v>4.3999999999999997E-2</v>
      </c>
      <c r="I115" s="37" t="s">
        <v>9</v>
      </c>
      <c r="J115" s="11" t="s">
        <v>147</v>
      </c>
      <c r="K115" s="94">
        <v>46633</v>
      </c>
      <c r="L115" s="94" t="s">
        <v>181</v>
      </c>
      <c r="M115" s="5"/>
      <c r="N115" s="5"/>
    </row>
    <row r="116" spans="2:14" x14ac:dyDescent="0.25">
      <c r="B116" s="5"/>
      <c r="C116" s="26" t="s">
        <v>174</v>
      </c>
      <c r="D116" s="22">
        <v>20</v>
      </c>
      <c r="E116" s="11" t="s">
        <v>76</v>
      </c>
      <c r="F116" s="98">
        <v>205</v>
      </c>
      <c r="G116" s="94">
        <v>40091</v>
      </c>
      <c r="H116" s="87">
        <v>4.4999999999999998E-2</v>
      </c>
      <c r="I116" s="37" t="s">
        <v>9</v>
      </c>
      <c r="J116" s="11" t="s">
        <v>147</v>
      </c>
      <c r="K116" s="94">
        <v>47396</v>
      </c>
      <c r="L116" s="94" t="s">
        <v>181</v>
      </c>
      <c r="M116" s="5"/>
      <c r="N116" s="5"/>
    </row>
    <row r="117" spans="2:14" x14ac:dyDescent="0.25">
      <c r="B117" s="5"/>
      <c r="C117" s="26" t="s">
        <v>175</v>
      </c>
      <c r="D117" s="22">
        <v>40</v>
      </c>
      <c r="E117" s="11" t="s">
        <v>76</v>
      </c>
      <c r="F117" s="98">
        <v>390</v>
      </c>
      <c r="G117" s="94">
        <v>40284</v>
      </c>
      <c r="H117" s="87">
        <v>4.2500000000000003E-2</v>
      </c>
      <c r="I117" s="37" t="s">
        <v>9</v>
      </c>
      <c r="J117" s="11" t="s">
        <v>147</v>
      </c>
      <c r="K117" s="94">
        <v>47589</v>
      </c>
      <c r="L117" s="94" t="s">
        <v>181</v>
      </c>
      <c r="M117" s="5"/>
      <c r="N117" s="5"/>
    </row>
    <row r="118" spans="2:14" x14ac:dyDescent="0.25">
      <c r="B118" s="5"/>
      <c r="C118" s="26" t="s">
        <v>176</v>
      </c>
      <c r="D118" s="22">
        <v>22</v>
      </c>
      <c r="E118" s="11" t="s">
        <v>76</v>
      </c>
      <c r="F118" s="98">
        <v>214</v>
      </c>
      <c r="G118" s="94">
        <v>40287</v>
      </c>
      <c r="H118" s="87">
        <v>4.1099999999999998E-2</v>
      </c>
      <c r="I118" s="37" t="s">
        <v>9</v>
      </c>
      <c r="J118" s="11" t="s">
        <v>147</v>
      </c>
      <c r="K118" s="94">
        <v>46496</v>
      </c>
      <c r="L118" s="94" t="s">
        <v>181</v>
      </c>
      <c r="M118" s="5"/>
      <c r="N118" s="5"/>
    </row>
    <row r="119" spans="2:14" x14ac:dyDescent="0.25">
      <c r="B119" s="5"/>
      <c r="C119" s="26" t="s">
        <v>177</v>
      </c>
      <c r="D119" s="22">
        <v>25</v>
      </c>
      <c r="E119" s="11" t="s">
        <v>76</v>
      </c>
      <c r="F119" s="98">
        <v>240</v>
      </c>
      <c r="G119" s="94">
        <v>40302</v>
      </c>
      <c r="H119" s="87">
        <v>0.04</v>
      </c>
      <c r="I119" s="37" t="s">
        <v>9</v>
      </c>
      <c r="J119" s="11" t="s">
        <v>147</v>
      </c>
      <c r="K119" s="94">
        <v>46877</v>
      </c>
      <c r="L119" s="94" t="s">
        <v>181</v>
      </c>
      <c r="M119" s="5"/>
      <c r="N119" s="5"/>
    </row>
    <row r="120" spans="2:14" x14ac:dyDescent="0.25">
      <c r="B120" s="5"/>
      <c r="C120" s="26" t="s">
        <v>178</v>
      </c>
      <c r="D120" s="22">
        <v>50</v>
      </c>
      <c r="E120" s="11" t="s">
        <v>76</v>
      </c>
      <c r="F120" s="98">
        <v>448</v>
      </c>
      <c r="G120" s="94">
        <v>40555</v>
      </c>
      <c r="H120" s="87">
        <v>4.0500000000000001E-2</v>
      </c>
      <c r="I120" s="37" t="s">
        <v>9</v>
      </c>
      <c r="J120" s="11" t="s">
        <v>147</v>
      </c>
      <c r="K120" s="94">
        <v>46034</v>
      </c>
      <c r="L120" s="94" t="s">
        <v>181</v>
      </c>
      <c r="M120" s="5"/>
      <c r="N120" s="5"/>
    </row>
    <row r="121" spans="2:14" x14ac:dyDescent="0.25">
      <c r="B121" s="5"/>
      <c r="C121" s="26" t="s">
        <v>179</v>
      </c>
      <c r="D121" s="22">
        <v>12</v>
      </c>
      <c r="E121" s="11" t="s">
        <v>76</v>
      </c>
      <c r="F121" s="98">
        <v>108</v>
      </c>
      <c r="G121" s="94">
        <v>40309</v>
      </c>
      <c r="H121" s="87">
        <v>4.5199999999999997E-2</v>
      </c>
      <c r="I121" s="37" t="s">
        <v>9</v>
      </c>
      <c r="J121" s="11" t="s">
        <v>147</v>
      </c>
      <c r="K121" s="94">
        <v>47980</v>
      </c>
      <c r="L121" s="94" t="s">
        <v>181</v>
      </c>
      <c r="M121" s="5"/>
      <c r="N121" s="5"/>
    </row>
    <row r="122" spans="2:14" x14ac:dyDescent="0.25">
      <c r="B122" s="5"/>
      <c r="C122" s="26" t="s">
        <v>180</v>
      </c>
      <c r="D122" s="22">
        <v>10</v>
      </c>
      <c r="E122" s="11" t="s">
        <v>76</v>
      </c>
      <c r="F122" s="98">
        <v>90</v>
      </c>
      <c r="G122" s="94">
        <v>40893</v>
      </c>
      <c r="H122" s="87">
        <v>3.2500000000000001E-2</v>
      </c>
      <c r="I122" s="37" t="s">
        <v>9</v>
      </c>
      <c r="J122" s="11" t="s">
        <v>147</v>
      </c>
      <c r="K122" s="94">
        <v>46372</v>
      </c>
      <c r="L122" s="94" t="s">
        <v>181</v>
      </c>
      <c r="M122" s="5"/>
      <c r="N122" s="5"/>
    </row>
    <row r="123" spans="2:14" x14ac:dyDescent="0.25">
      <c r="B123" s="5"/>
      <c r="C123" s="26"/>
      <c r="D123" s="22"/>
      <c r="E123" s="11"/>
      <c r="F123" s="98"/>
      <c r="G123" s="94"/>
      <c r="H123" s="99"/>
      <c r="I123" s="37"/>
      <c r="J123" s="11"/>
      <c r="K123" s="94"/>
      <c r="L123" s="94"/>
      <c r="M123" s="5"/>
      <c r="N123" s="5"/>
    </row>
    <row r="124" spans="2:14" x14ac:dyDescent="0.25">
      <c r="B124" s="5"/>
      <c r="C124" s="26"/>
      <c r="D124" s="22"/>
      <c r="E124" s="11"/>
      <c r="F124" s="98"/>
      <c r="G124" s="94"/>
      <c r="H124" s="99"/>
      <c r="I124" s="37"/>
      <c r="J124" s="11"/>
      <c r="K124" s="94"/>
      <c r="L124" s="94"/>
      <c r="M124" s="5"/>
      <c r="N124" s="5"/>
    </row>
    <row r="125" spans="2:14" x14ac:dyDescent="0.25">
      <c r="B125" s="5"/>
      <c r="C125" s="26"/>
      <c r="D125" s="22"/>
      <c r="E125" s="11"/>
      <c r="F125" s="98"/>
      <c r="G125" s="94"/>
      <c r="H125" s="99"/>
      <c r="I125" s="37"/>
      <c r="J125" s="11"/>
      <c r="K125" s="94"/>
      <c r="L125" s="94"/>
      <c r="M125" s="5"/>
      <c r="N125" s="5"/>
    </row>
    <row r="126" spans="2:14" x14ac:dyDescent="0.25">
      <c r="B126" s="5"/>
      <c r="C126" s="26"/>
      <c r="D126" s="22"/>
      <c r="E126" s="11"/>
      <c r="F126" s="98"/>
      <c r="G126" s="94"/>
      <c r="H126" s="99"/>
      <c r="I126" s="37"/>
      <c r="J126" s="11"/>
      <c r="K126" s="94"/>
      <c r="L126" s="94"/>
      <c r="M126" s="5"/>
      <c r="N126" s="5"/>
    </row>
    <row r="127" spans="2:14" x14ac:dyDescent="0.25">
      <c r="B127" s="5"/>
      <c r="C127" s="11" t="s">
        <v>40</v>
      </c>
      <c r="D127" s="69"/>
      <c r="E127" s="70"/>
      <c r="F127" s="22">
        <f>SUM(F81:F126)</f>
        <v>81332</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81332</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2025</v>
      </c>
      <c r="E137" s="35">
        <v>2026</v>
      </c>
      <c r="F137" s="35">
        <v>2027</v>
      </c>
      <c r="G137" s="35">
        <v>2028</v>
      </c>
      <c r="H137" s="35">
        <v>2029</v>
      </c>
      <c r="I137" s="35" t="s">
        <v>201</v>
      </c>
      <c r="J137" s="35" t="s">
        <v>202</v>
      </c>
      <c r="K137" s="35" t="s">
        <v>203</v>
      </c>
      <c r="L137" s="35" t="s">
        <v>40</v>
      </c>
      <c r="M137" s="5"/>
      <c r="N137" s="5"/>
    </row>
    <row r="138" spans="2:14" x14ac:dyDescent="0.25">
      <c r="B138" s="5"/>
      <c r="C138" s="11" t="s">
        <v>19</v>
      </c>
      <c r="D138" s="22">
        <v>13598</v>
      </c>
      <c r="E138" s="22">
        <v>15316</v>
      </c>
      <c r="F138" s="22">
        <v>17249</v>
      </c>
      <c r="G138" s="22">
        <v>18340</v>
      </c>
      <c r="H138" s="22">
        <v>13921</v>
      </c>
      <c r="I138" s="22">
        <v>1298</v>
      </c>
      <c r="J138" s="22">
        <v>660</v>
      </c>
      <c r="K138" s="22">
        <v>950</v>
      </c>
      <c r="L138" s="29">
        <f>SUM(D138:K138)</f>
        <v>81332</v>
      </c>
      <c r="M138" s="5"/>
      <c r="N138" s="5"/>
    </row>
    <row r="139" spans="2:14" x14ac:dyDescent="0.25">
      <c r="B139" s="5"/>
      <c r="C139" s="11" t="s">
        <v>70</v>
      </c>
      <c r="D139" s="36">
        <f t="shared" ref="D139:L139" si="8">IF($D$130=0,,(D138/$D$130))</f>
        <v>0.16719126543058083</v>
      </c>
      <c r="E139" s="36">
        <f t="shared" si="8"/>
        <v>0.18831456253381204</v>
      </c>
      <c r="F139" s="36">
        <f t="shared" si="8"/>
        <v>0.21208134559582945</v>
      </c>
      <c r="G139" s="36">
        <f t="shared" si="8"/>
        <v>0.2254954999262283</v>
      </c>
      <c r="H139" s="36">
        <f t="shared" si="8"/>
        <v>0.17116264201052475</v>
      </c>
      <c r="I139" s="36">
        <f t="shared" si="8"/>
        <v>1.5959278020951165E-2</v>
      </c>
      <c r="J139" s="36">
        <f t="shared" si="8"/>
        <v>8.1148871292972009E-3</v>
      </c>
      <c r="K139" s="36">
        <f t="shared" si="8"/>
        <v>1.1680519352776276E-2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104589</v>
      </c>
      <c r="E145" s="89">
        <v>78908</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104589</v>
      </c>
      <c r="E149" s="91">
        <f t="shared" ref="E149" si="9">SUM(E145:E148)</f>
        <v>81332</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74374</v>
      </c>
      <c r="E160" s="89">
        <v>47798</v>
      </c>
      <c r="F160" s="5"/>
      <c r="G160" s="5"/>
      <c r="H160" s="5"/>
      <c r="I160" s="5"/>
      <c r="J160" s="5"/>
      <c r="K160" s="5"/>
      <c r="L160" s="5"/>
      <c r="M160" s="5"/>
      <c r="N160" s="5"/>
    </row>
    <row r="161" spans="2:14" x14ac:dyDescent="0.25">
      <c r="B161" s="5"/>
      <c r="C161" s="50" t="s">
        <v>9</v>
      </c>
      <c r="D161" s="88">
        <v>30215</v>
      </c>
      <c r="E161" s="89">
        <v>33534</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104589</v>
      </c>
      <c r="E163" s="91">
        <f t="shared" si="10"/>
        <v>81332</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2025-01-23T15:04:45Z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